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<sst xmlns="http://schemas.openxmlformats.org/spreadsheetml/2006/main" count="518" uniqueCount="501">
  <si>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</si>
  <si>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</si>
  <si>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</si>
  <si>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</si>
  <si>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</si>
  <si>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</si>
  <si>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</si>
  <si>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</si>
  <si>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</si>
  <si>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</si>
  <si>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</si>
  <si>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</si>
  <si>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</si>
  <si>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</si>
  <si>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</si>
  <si>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</si>
  <si>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</si>
  <si>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</si>
  <si>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</si>
  <si>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</si>
  <si>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</si>
  <si>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</si>
  <si>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</si>
  <si>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</si>
  <si>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</si>
  <si>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</si>
  <si>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</si>
  <si>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</si>
  <si>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</si>
  <si>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</si>
  <si>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</si>
  <si>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</si>
  <si>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</si>
  <si>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</si>
  <si>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</si>
  <si>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</si>
  <si>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</si>
  <si>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</si>
  <si>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</si>
  <si>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</si>
  <si>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</si>
  <si>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</si>
  <si>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</si>
  <si>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</si>
  <si>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</si>
  <si>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</si>
  <si>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</si>
  <si>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</si>
  <si>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</si>
  <si>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</si>
  <si>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</si>
  <si>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</si>
  <si>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</si>
  <si>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</si>
  <si>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</si>
  <si>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</si>
  <si>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</si>
  <si>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</si>
  <si>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</si>
  <si>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</si>
  <si>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</si>
  <si>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</si>
  <si>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</si>
  <si>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</si>
  <si>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</si>
  <si>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</si>
  <si>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</si>
  <si>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</si>
  <si>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</si>
  <si>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</si>
  <si>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</si>
  <si>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</si>
  <si>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</si>
  <si>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</si>
  <si>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</si>
  <si>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</si>
  <si>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</si>
  <si>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</si>
  <si>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</si>
  <si>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</si>
  <si>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</si>
  <si>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</si>
  <si>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</si>
  <si>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</si>
  <si>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</si>
  <si>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</si>
  <si>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</si>
  <si>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</si>
  <si>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</si>
  <si>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</si>
  <si>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</si>
  <si>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</si>
  <si>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</si>
  <si>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</si>
  <si>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</si>
  <si>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</si>
  <si>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</si>
  <si>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</si>
  <si>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</si>
  <si>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</si>
  <si>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</si>
  <si>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</si>
  <si>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</si>
  <si>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</si>
  <si>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</si>
  <si>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</si>
  <si>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</si>
  <si>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</si>
  <si>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</si>
  <si>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</si>
  <si>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</si>
  <si>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</si>
  <si>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</si>
  <si>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</si>
  <si>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</si>
  <si>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</si>
  <si>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</si>
  <si>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</si>
  <si>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</si>
  <si>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</si>
  <si>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</si>
  <si>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</si>
  <si>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</si>
  <si>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</si>
  <si>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</si>
  <si>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</si>
  <si>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</si>
  <si>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</si>
  <si>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</si>
  <si>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</si>
  <si>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</si>
  <si>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</si>
  <si>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</si>
  <si>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</si>
  <si>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</si>
  <si>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</si>
  <si>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</si>
  <si>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</si>
  <si>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</si>
  <si>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</si>
  <si>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</si>
  <si>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</si>
  <si>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</si>
  <si>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</si>
  <si>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</si>
  <si>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</si>
  <si>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</si>
  <si>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</si>
  <si>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</si>
  <si>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</si>
  <si>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</si>
  <si>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</si>
  <si>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</si>
  <si>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</si>
  <si>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</si>
  <si>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</si>
  <si>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</si>
  <si>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</si>
  <si>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</si>
  <si>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</si>
  <si>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</si>
  <si>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</si>
  <si>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</si>
  <si>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</si>
  <si>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</si>
  <si>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</si>
  <si>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</si>
  <si>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</si>
  <si>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</si>
  <si>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</si>
  <si>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</si>
  <si>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</si>
  <si>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</si>
  <si>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</si>
  <si>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</si>
  <si>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</si>
  <si>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</si>
  <si>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</si>
  <si>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</si>
  <si>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</si>
  <si>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</si>
  <si>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</si>
  <si>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</si>
  <si>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</si>
  <si>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</si>
  <si>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</si>
  <si>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</si>
  <si>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</si>
  <si>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</si>
  <si>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</si>
  <si>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</si>
  <si>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</si>
  <si>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</si>
  <si>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</si>
  <si>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</si>
  <si>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</si>
  <si>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</si>
  <si>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</si>
  <si>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</si>
  <si>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</si>
  <si>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</si>
  <si>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</si>
  <si>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</si>
  <si>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</si>
  <si>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</si>
  <si>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</si>
  <si>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</si>
  <si>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</si>
  <si>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</si>
  <si>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</si>
  <si>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</si>
  <si>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</si>
  <si>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</si>
  <si>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</si>
  <si>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</si>
  <si>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</si>
  <si>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</si>
  <si>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</si>
  <si>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</si>
  <si>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</si>
  <si>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</si>
  <si>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</si>
  <si>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</si>
  <si>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</si>
  <si>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</si>
  <si>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</si>
  <si>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</si>
  <si>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</si>
  <si>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</si>
  <si>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</si>
  <si>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</si>
  <si>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</si>
  <si>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</si>
  <si>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</si>
  <si>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</si>
  <si>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</si>
  <si>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</si>
  <si>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</si>
  <si>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</si>
  <si>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</si>
  <si>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</si>
  <si>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</si>
  <si>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</si>
  <si>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</si>
  <si>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</si>
  <si>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</si>
  <si>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</si>
  <si>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</si>
  <si>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</si>
  <si>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</si>
  <si>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</si>
  <si>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</si>
  <si>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</si>
  <si>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</si>
  <si>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</si>
  <si>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</si>
  <si>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</si>
  <si>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</si>
  <si>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</si>
  <si>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</si>
  <si>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</si>
  <si>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</si>
  <si>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</si>
  <si>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</si>
  <si>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</si>
  <si>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</si>
  <si>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</si>
  <si>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</si>
  <si>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</si>
  <si>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</si>
  <si>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</si>
  <si>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</si>
  <si>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</si>
  <si>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</si>
  <si>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</si>
  <si>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</si>
  <si>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</si>
  <si>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</si>
  <si>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</si>
  <si>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</si>
  <si>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</si>
  <si>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</si>
  <si>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</si>
  <si>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</si>
  <si>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</si>
  <si>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</si>
  <si>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</si>
  <si>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</si>
  <si>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</si>
  <si>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</si>
  <si>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</si>
  <si>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</si>
  <si>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</si>
  <si>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</si>
  <si>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</si>
  <si>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</si>
  <si>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</si>
  <si>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</si>
  <si>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</si>
  <si>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</si>
  <si>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</si>
  <si>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</si>
  <si>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</si>
  <si>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</si>
  <si>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</si>
  <si>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</si>
  <si>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</si>
  <si>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</si>
  <si>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</si>
  <si>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</si>
  <si>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</si>
  <si>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</si>
  <si>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</si>
  <si>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</si>
  <si>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</si>
  <si>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</si>
  <si>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</si>
  <si>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</si>
  <si>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</si>
  <si>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</si>
  <si>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</si>
  <si>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</si>
  <si>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</si>
  <si>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</si>
  <si>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</si>
  <si>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</si>
  <si>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</si>
  <si>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</si>
  <si>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</si>
  <si>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</si>
  <si>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</si>
  <si>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</si>
  <si>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</si>
  <si>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</si>
  <si>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</si>
  <si>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</si>
  <si>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</si>
  <si>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</si>
  <si>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</si>
  <si>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</si>
  <si>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</si>
  <si>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</si>
  <si>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</si>
  <si>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</si>
  <si>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</si>
  <si>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</si>
  <si>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</si>
  <si>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</si>
  <si>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</si>
  <si>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</si>
  <si>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</si>
  <si>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</si>
  <si>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</si>
  <si>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</si>
  <si>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</si>
  <si>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</si>
  <si>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</si>
  <si>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</si>
  <si>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</si>
  <si>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</si>
  <si>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</si>
  <si>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</si>
  <si>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</si>
  <si>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</si>
  <si>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</si>
  <si>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</si>
  <si>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</si>
  <si>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</si>
  <si>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</si>
  <si>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</si>
  <si>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</si>
  <si>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</si>
  <si>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</si>
  <si>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</si>
  <si>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</si>
  <si>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</si>
  <si>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</si>
  <si>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</si>
  <si>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</si>
  <si>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</si>
  <si>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</si>
  <si>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</si>
  <si>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</si>
  <si>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</si>
  <si>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</si>
  <si>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</si>
  <si>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</si>
  <si>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</si>
  <si>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</si>
  <si>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</si>
  <si>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</si>
  <si>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</si>
  <si>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</si>
  <si>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</si>
  <si>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</si>
  <si>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</si>
  <si>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</si>
  <si>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</si>
  <si>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</si>
  <si>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</si>
  <si>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</si>
  <si>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</si>
  <si>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</si>
  <si>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</si>
  <si>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</si>
  <si>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</si>
  <si>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</si>
  <si>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</si>
  <si>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</si>
  <si>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</si>
  <si>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</si>
  <si>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</si>
  <si>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</si>
  <si>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</si>
  <si>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</si>
  <si>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</si>
  <si>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</si>
  <si>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</si>
  <si>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</si>
  <si>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</si>
  <si>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</si>
  <si>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</si>
  <si>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</si>
  <si>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</si>
  <si>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</si>
  <si>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</si>
  <si>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</si>
  <si>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</si>
  <si>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</si>
  <si>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</si>
  <si>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</si>
  <si>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</si>
  <si>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</si>
  <si>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</si>
  <si>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</si>
  <si>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</si>
  <si>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</si>
  <si>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</si>
  <si>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</si>
  <si>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</si>
  <si>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</si>
  <si>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</si>
  <si>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</si>
  <si>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</si>
  <si>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</si>
  <si>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</si>
  <si>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</si>
  <si>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</si>
  <si>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</si>
  <si>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</si>
  <si>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</si>
  <si>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</si>
  <si>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</si>
  <si>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</si>
  <si>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</si>
  <si>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</si>
  <si>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</si>
  <si>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</si>
  <si>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</si>
  <si>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</si>
  <si>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</si>
  <si>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</si>
  <si>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</si>
  <si>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</si>
  <si>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</si>
  <si>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</si>
  <si>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</si>
  <si>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</si>
  <si>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</si>
  <si>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</si>
  <si>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</si>
  <si>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</si>
  <si>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</si>
  <si>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</si>
  <si>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</si>
  <si>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</si>
  <si>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</si>
  <si>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</si>
  <si>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</si>
  <si>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</si>
  <si>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</si>
  <si>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</si>
  <si>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</si>
  <si>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</si>
  <si>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</si>
  <si>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</si>
  <si>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</si>
  <si>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</si>
  <si>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</si>
  <si>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</si>
  <si>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</si>
  <si>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</si>
  <si>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</si>
  <si>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</si>
  <si>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</si>
  <si>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</si>
  <si>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</si>
  <si>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</si>
  <si>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</si>
  <si>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Masan Resources Corporation (MSR)</t>
  </si>
  <si>
    <t>Company:   Masan Resources Corporation (MSR)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</si>
</sst>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120" zoomScaleNormal="120" zoomScalePageLayoutView="0" workbookViewId="0" topLeftCell="B1">
      <selection activeCell="A3" sqref="A3:E3"/>
    </sheetView>
  </sheetViews>
  <sheetFormatPr defaultColWidth="9.140625" defaultRowHeight="12"/>
  <cols>
    <col min="1" max="1" width="41.421875" style="0" hidden="1" customWidth="1"/>
    <col min="2" max="2" width="48.421875" style="0" customWidth="1"/>
    <col min="3" max="3" width="10.421875" style="0" hidden="1" customWidth="1"/>
    <col min="4" max="4" width="16.00390625" style="0" hidden="1" customWidth="1"/>
    <col min="5" max="5" width="27.57421875" style="0" customWidth="1"/>
    <col min="6" max="6" width="20.00390625" style="0" customWidth="1"/>
    <col min="7" max="7" width="27.28125" style="0" customWidth="1"/>
  </cols>
  <sheetData>
    <row r="1" spans="1:5" ht="54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4038680298</v>
      </c>
      <c r="F10" s="24">
        <v>604472832728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1019776223</v>
      </c>
      <c r="F11" s="20">
        <f>F12+F13</f>
        <v>400469638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157189427</v>
      </c>
      <c r="F12" s="21">
        <v>400469638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862586796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34900000000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>
        <v>34900000000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829360027</v>
      </c>
      <c r="F18" s="20">
        <f>F19+F22+F23+F24+F25+F26+F27+F28</f>
        <v>158157078598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328798253</v>
      </c>
      <c r="F19" s="21">
        <v>136232674889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84038112</v>
      </c>
      <c r="F22" s="21">
        <v>342299703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416523662</v>
      </c>
      <c r="F26" s="21">
        <v>23883638251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>
        <v>-2301534245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1643357163</v>
      </c>
      <c r="F29" s="20">
        <f>F30+F31</f>
        <v>401289744167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1643357163</v>
      </c>
      <c r="F30" s="21">
        <v>401289744167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546186885</v>
      </c>
      <c r="F32" s="20">
        <f>F33+F36+F37+F38+F39</f>
        <v>9725540325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93715123</v>
      </c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452471762</v>
      </c>
      <c r="F36" s="21">
        <v>9725540325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23618152431</v>
      </c>
      <c r="F43" s="20">
        <f>F44+F54+F64+F67+F70+F76</f>
        <v>405605426184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E45+E46+E47+E48+E49+E50+E53+E52</f>
        <v>1335323130</v>
      </c>
      <c r="F44" s="20">
        <f>F45+F46+F47+F48+F49+F50+F53+F52</f>
        <v>166696367685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1335323130</v>
      </c>
      <c r="F52" s="21">
        <v>166696367685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18517064903</v>
      </c>
      <c r="F54" s="20">
        <f>F55+F58+F61</f>
        <v>114858069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17996520049</v>
      </c>
      <c r="F55" s="20">
        <f>F56+F57</f>
        <v>114858069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22044196621</v>
      </c>
      <c r="F56" s="21">
        <v>1404083132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-4047676572</v>
      </c>
      <c r="F57" s="21">
        <v>-1289225063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67300000</v>
      </c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-67300000</v>
      </c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520544854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688278032</v>
      </c>
      <c r="F62" s="21">
        <v>41782000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-167733178</v>
      </c>
      <c r="F63" s="21">
        <v>-41782000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1247875780</v>
      </c>
      <c r="F67" s="20">
        <f>F68+F69</f>
        <v>14078330524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1247875780</v>
      </c>
      <c r="F69" s="21">
        <v>14078330524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5900000</v>
      </c>
      <c r="F70" s="20">
        <f>F71+F72+F73+F74+F75</f>
        <v>207853438186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>
        <v>215515000000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>
        <v>67882391454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>
        <v>-75543953268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5900000</v>
      </c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2511988618</v>
      </c>
      <c r="F76" s="20">
        <f>F77+F78+F79+F80</f>
        <v>16862431720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2501958973</v>
      </c>
      <c r="F77" s="21">
        <v>16862431720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10029645</v>
      </c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27656832729</v>
      </c>
      <c r="F81" s="20">
        <f>F10+F43</f>
        <v>1010078258912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15220925257</v>
      </c>
      <c r="F83" s="20">
        <f>F84+F106</f>
        <v>177964821040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4010220817</v>
      </c>
      <c r="F84" s="20">
        <f>F85+F88+F89+F90+F91+F92+F93+F94+F95+F97+F98+F99+F100+F101+F102</f>
        <v>177964821040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495758440</v>
      </c>
      <c r="F85" s="21">
        <v>20615689518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121892803</v>
      </c>
      <c r="F88" s="21">
        <v>1058000000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81556179</v>
      </c>
      <c r="F89" s="21">
        <v>23485932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246222</v>
      </c>
      <c r="F90" s="21"/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727376302</v>
      </c>
      <c r="F91" s="21">
        <v>11542159523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9605832</v>
      </c>
      <c r="F95" s="21">
        <v>43105486067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2573785039</v>
      </c>
      <c r="F97" s="21">
        <v>101620000000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11210704440</v>
      </c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1124123839</v>
      </c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>
        <v>8985823045</v>
      </c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628600600</v>
      </c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472156956</v>
      </c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12435907472</v>
      </c>
      <c r="F120" s="20">
        <f>F121+F139</f>
        <v>832113437872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12435907472</v>
      </c>
      <c r="F121" s="20">
        <f>F122+F125+F126+F127+F128+F129+F130+F131+F132+F133+F134+F137+F138</f>
        <v>832113437872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7194473280</v>
      </c>
      <c r="F122" s="20">
        <f>F123+F124</f>
        <v>827222120000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7194473280</v>
      </c>
      <c r="F123" s="21">
        <v>827222120000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1944327324</v>
      </c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7" ht="12">
      <c r="A127" s="10" t="s">
        <v>231</v>
      </c>
      <c r="B127" s="7" t="s">
        <v>384</v>
      </c>
      <c r="C127" s="4" t="s">
        <v>232</v>
      </c>
      <c r="D127" s="4"/>
      <c r="E127" s="21">
        <v>-295683347</v>
      </c>
      <c r="F127" s="21"/>
      <c r="G127" s="38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>
        <v>-735703081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>
        <v>12264138227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>
        <v>949808972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3057892052</v>
      </c>
      <c r="F134" s="20">
        <f>F135+F136</f>
        <v>-7586926246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2757718772</v>
      </c>
      <c r="F135" s="21">
        <v>-19208437349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300173280</v>
      </c>
      <c r="F136" s="21">
        <v>11621511103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534898163</v>
      </c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27656832729</v>
      </c>
      <c r="F147" s="20">
        <f>F83+F120</f>
        <v>1010078258912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F24" sqref="F24"/>
    </sheetView>
  </sheetViews>
  <sheetFormatPr defaultColWidth="36.57421875" defaultRowHeight="12"/>
  <cols>
    <col min="1" max="1" width="24.57421875" style="0" hidden="1" customWidth="1"/>
    <col min="2" max="2" width="45.421875" style="0" customWidth="1"/>
    <col min="3" max="4" width="24.57421875" style="0" hidden="1" customWidth="1"/>
    <col min="5" max="8" width="24.57421875" style="27" customWidth="1"/>
    <col min="9" max="16384" width="24.57421875" style="0" customWidth="1"/>
  </cols>
  <sheetData>
    <row r="1" spans="1:8" ht="65.25" customHeight="1">
      <c r="A1" s="33" t="s">
        <v>500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496</v>
      </c>
      <c r="B3" s="35"/>
      <c r="C3" s="35"/>
      <c r="D3" s="35"/>
      <c r="E3" s="35"/>
      <c r="F3"/>
      <c r="G3"/>
      <c r="H3"/>
    </row>
    <row r="4" spans="1:8" ht="15.75">
      <c r="A4" s="36" t="s">
        <v>498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1751614418</v>
      </c>
      <c r="F9" s="21">
        <v>1382671823</v>
      </c>
      <c r="G9" s="21">
        <v>3238658813</v>
      </c>
      <c r="H9" s="21">
        <v>2558562366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1751614418</v>
      </c>
      <c r="F11" s="20">
        <f>F9-F10</f>
        <v>1382671823</v>
      </c>
      <c r="G11" s="20">
        <f>G9-G10</f>
        <v>3238658813</v>
      </c>
      <c r="H11" s="20">
        <f>H9-H10</f>
        <v>2558562366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1128340511</v>
      </c>
      <c r="F12" s="21">
        <v>991453288</v>
      </c>
      <c r="G12" s="21">
        <v>2102735229</v>
      </c>
      <c r="H12" s="21">
        <v>1804626539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623273907</v>
      </c>
      <c r="F13" s="20">
        <f>F11-F12</f>
        <v>391218535</v>
      </c>
      <c r="G13" s="20">
        <f>G11-G12</f>
        <v>1135923584</v>
      </c>
      <c r="H13" s="20">
        <f>H11-H12</f>
        <v>753935827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18900665</v>
      </c>
      <c r="F14" s="21">
        <v>13848503</v>
      </c>
      <c r="G14" s="21">
        <v>35141887</v>
      </c>
      <c r="H14" s="21">
        <v>24519303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294188718</v>
      </c>
      <c r="F15" s="21">
        <v>270417323</v>
      </c>
      <c r="G15" s="21">
        <v>578307288</v>
      </c>
      <c r="H15" s="21">
        <v>546797473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27886760</v>
      </c>
      <c r="F18" s="21">
        <v>33966628</v>
      </c>
      <c r="G18" s="21">
        <v>59023157</v>
      </c>
      <c r="H18" s="21">
        <v>71033589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51383047</v>
      </c>
      <c r="F19" s="21">
        <v>36562171</v>
      </c>
      <c r="G19" s="21">
        <v>86490633</v>
      </c>
      <c r="H19" s="21">
        <v>58134158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268716047</v>
      </c>
      <c r="F20" s="20">
        <f>F13+F14-F15+F17-F18-F19</f>
        <v>64120916</v>
      </c>
      <c r="G20" s="20">
        <f>G13+G14-G15+G17-G18-G19</f>
        <v>447244393</v>
      </c>
      <c r="H20" s="20">
        <f>H13+H14-H15+H17-H18-H19</f>
        <v>102489910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814912</v>
      </c>
      <c r="F21" s="21">
        <v>183107</v>
      </c>
      <c r="G21" s="21">
        <v>1629535</v>
      </c>
      <c r="H21" s="21">
        <v>2071324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5715657</v>
      </c>
      <c r="F22" s="21">
        <v>7165648</v>
      </c>
      <c r="G22" s="21">
        <v>11508324</v>
      </c>
      <c r="H22" s="21">
        <v>12372386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-4900745</v>
      </c>
      <c r="F23" s="20">
        <f>F21-F22</f>
        <v>-6982541</v>
      </c>
      <c r="G23" s="20">
        <f>G21-G22</f>
        <v>-9878789</v>
      </c>
      <c r="H23" s="20">
        <f>H21-H22</f>
        <v>-10301062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263815302</v>
      </c>
      <c r="F24" s="20">
        <f>F20+F23</f>
        <v>57138375</v>
      </c>
      <c r="G24" s="20">
        <f>G20+G23</f>
        <v>437365604</v>
      </c>
      <c r="H24" s="20">
        <f>H20+H23</f>
        <v>92188848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17636244</v>
      </c>
      <c r="F25" s="21">
        <v>21479543</v>
      </c>
      <c r="G25" s="21">
        <v>23720831</v>
      </c>
      <c r="H25" s="21">
        <v>21502498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-10839641</v>
      </c>
      <c r="F26" s="21">
        <v>-7294681</v>
      </c>
      <c r="G26" s="21">
        <v>-10656652</v>
      </c>
      <c r="H26" s="21">
        <v>-14999636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257018699</v>
      </c>
      <c r="F27" s="20">
        <f>F24-F25-F26</f>
        <v>42953513</v>
      </c>
      <c r="G27" s="20">
        <f>G24-G25-G26</f>
        <v>424301425</v>
      </c>
      <c r="H27" s="20">
        <f>H24-H25-H26</f>
        <v>85685986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183128283</v>
      </c>
      <c r="F28" s="21">
        <v>19248886</v>
      </c>
      <c r="G28" s="21">
        <v>300173280</v>
      </c>
      <c r="H28" s="21">
        <v>62875127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73890416</v>
      </c>
      <c r="F29" s="21">
        <v>23704627</v>
      </c>
      <c r="G29" s="21">
        <v>124128145</v>
      </c>
      <c r="H29" s="21">
        <v>22810859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255</v>
      </c>
      <c r="F30" s="21">
        <v>27</v>
      </c>
      <c r="G30" s="21">
        <v>417</v>
      </c>
      <c r="H30" s="21">
        <v>87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2018-07-31T08:02:41Z</dcterms:modified>
  <cp:category/>
  <cp:version/>
  <cp:contentType/>
  <cp:contentStatus/>
</cp:coreProperties>
</file>